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0080"/>
  </bookViews>
  <sheets>
    <sheet name="汇总1-1" sheetId="1" r:id="rId1"/>
    <sheet name="造林1-2" sheetId="2" r:id="rId2"/>
  </sheets>
  <calcPr calcId="144525"/>
</workbook>
</file>

<file path=xl/sharedStrings.xml><?xml version="1.0" encoding="utf-8"?>
<sst xmlns="http://schemas.openxmlformats.org/spreadsheetml/2006/main" count="45">
  <si>
    <t>附件1-1</t>
  </si>
  <si>
    <t>登封市2018-2022年国土绿化提速行动实施方案任务分解表</t>
  </si>
  <si>
    <t xml:space="preserve">                                                                                                                                                                                      单位：亩</t>
  </si>
  <si>
    <t>单位：亩、个</t>
  </si>
  <si>
    <t>单位</t>
  </si>
  <si>
    <t>营造林</t>
  </si>
  <si>
    <t>优质林果</t>
  </si>
  <si>
    <t>花卉苗木</t>
  </si>
  <si>
    <t>林下经济</t>
  </si>
  <si>
    <t>森林城市</t>
  </si>
  <si>
    <t>森林康养</t>
  </si>
  <si>
    <t>乡村绿化</t>
  </si>
  <si>
    <t>林业科技支撑</t>
  </si>
  <si>
    <t>小计</t>
  </si>
  <si>
    <t>造林</t>
  </si>
  <si>
    <t>矿区植被恢复</t>
  </si>
  <si>
    <t>森林
抚育</t>
  </si>
  <si>
    <t>省级森林城市</t>
  </si>
  <si>
    <t>森林特色小镇</t>
  </si>
  <si>
    <t>森林乡村</t>
  </si>
  <si>
    <t>登封市</t>
  </si>
  <si>
    <t>颍阳镇</t>
  </si>
  <si>
    <t>君召乡</t>
  </si>
  <si>
    <t>石道乡</t>
  </si>
  <si>
    <t>大金店镇</t>
  </si>
  <si>
    <t>送表矿区</t>
  </si>
  <si>
    <t>东华镇</t>
  </si>
  <si>
    <t>白坪乡</t>
  </si>
  <si>
    <t>告成镇</t>
  </si>
  <si>
    <t>阳城区</t>
  </si>
  <si>
    <t>少林办</t>
  </si>
  <si>
    <t>中岳办</t>
  </si>
  <si>
    <t>嵩阳办</t>
  </si>
  <si>
    <t>徐庄镇</t>
  </si>
  <si>
    <t>宣化镇</t>
  </si>
  <si>
    <t>大冶镇</t>
  </si>
  <si>
    <t>卢店镇</t>
  </si>
  <si>
    <t>唐庄镇</t>
  </si>
  <si>
    <t>附件1-2</t>
  </si>
  <si>
    <t>2018-2022年任务合计</t>
  </si>
  <si>
    <t>2018年</t>
  </si>
  <si>
    <t>2019年</t>
  </si>
  <si>
    <t>2020年</t>
  </si>
  <si>
    <t>2021年</t>
  </si>
  <si>
    <t>2022年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</si>
</sst>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8"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4"/>
      <color indexed="8"/>
      <name val="黑体"/>
      <charset val="134"/>
    </font>
    <font>
      <sz val="20"/>
      <color indexed="8"/>
      <name val="方正小标宋_GBK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color indexed="8"/>
      <name val="仿宋_GB2312"/>
      <charset val="134"/>
    </font>
    <font>
      <sz val="12"/>
      <color indexed="8"/>
      <name val="黑体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4"/>
  <sheetViews>
    <sheetView tabSelected="1" workbookViewId="0">
      <selection activeCell="A5" sqref="A5:N6"/>
    </sheetView>
  </sheetViews>
  <sheetFormatPr defaultColWidth="6.625" defaultRowHeight="13.5"/>
  <cols>
    <col min="1" max="1" width="9.625" style="1" customWidth="1"/>
    <col min="2" max="2" width="8.125" style="1" customWidth="1"/>
    <col min="3" max="3" width="7.375" style="1" customWidth="1"/>
    <col min="4" max="4" width="6.875" style="1" customWidth="1"/>
    <col min="5" max="5" width="6.75" style="1" customWidth="1"/>
    <col min="6" max="8" width="5.5" style="2" customWidth="1"/>
    <col min="9" max="9" width="6.875" style="2" customWidth="1"/>
    <col min="10" max="10" width="6.625" style="2" customWidth="1"/>
    <col min="11" max="11" width="5.125" style="2" customWidth="1"/>
    <col min="12" max="12" width="4.5" style="2" customWidth="1"/>
    <col min="13" max="13" width="4.75" style="2" customWidth="1"/>
    <col min="14" max="14" width="4.875" style="2" customWidth="1"/>
    <col min="15" max="16340" width="6.625" style="2" customWidth="1"/>
    <col min="16341" max="16359" width="6.625" style="2"/>
  </cols>
  <sheetData>
    <row r="1" s="2" customFormat="1" ht="21" customHeight="1" spans="1:5">
      <c r="A1" s="3" t="s">
        <v>0</v>
      </c>
      <c r="B1" s="3"/>
      <c r="C1" s="3"/>
      <c r="D1" s="3"/>
      <c r="E1" s="3"/>
    </row>
    <row r="2" s="2" customFormat="1" ht="21" customHeight="1" spans="1:5">
      <c r="A2" s="23"/>
      <c r="B2" s="23"/>
      <c r="C2" s="23"/>
      <c r="D2" s="23"/>
      <c r="E2" s="23"/>
    </row>
    <row r="3" s="2" customFormat="1" ht="28.8" customHeight="1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2" customFormat="1" ht="21" customHeight="1" spans="1:12">
      <c r="A4" s="25" t="s">
        <v>2</v>
      </c>
      <c r="B4" s="25"/>
      <c r="C4" s="25"/>
      <c r="D4" s="25"/>
      <c r="E4" s="25"/>
      <c r="L4" s="2" t="s">
        <v>3</v>
      </c>
    </row>
    <row r="5" s="2" customFormat="1" ht="48" customHeight="1" spans="1:14">
      <c r="A5" s="6" t="s">
        <v>4</v>
      </c>
      <c r="B5" s="11" t="s">
        <v>5</v>
      </c>
      <c r="C5" s="11"/>
      <c r="D5" s="11"/>
      <c r="E5" s="11"/>
      <c r="F5" s="26" t="s">
        <v>6</v>
      </c>
      <c r="G5" s="26" t="s">
        <v>7</v>
      </c>
      <c r="H5" s="26" t="s">
        <v>8</v>
      </c>
      <c r="I5" s="26" t="s">
        <v>9</v>
      </c>
      <c r="J5" s="26"/>
      <c r="K5" s="26"/>
      <c r="L5" s="26" t="s">
        <v>10</v>
      </c>
      <c r="M5" s="26" t="s">
        <v>11</v>
      </c>
      <c r="N5" s="26" t="s">
        <v>12</v>
      </c>
    </row>
    <row r="6" s="2" customFormat="1" ht="46.8" customHeight="1" spans="1:14">
      <c r="A6" s="6"/>
      <c r="B6" s="11" t="s">
        <v>13</v>
      </c>
      <c r="C6" s="11" t="s">
        <v>14</v>
      </c>
      <c r="D6" s="27" t="s">
        <v>15</v>
      </c>
      <c r="E6" s="11" t="s">
        <v>16</v>
      </c>
      <c r="F6" s="26"/>
      <c r="G6" s="26"/>
      <c r="H6" s="26"/>
      <c r="I6" s="26" t="s">
        <v>17</v>
      </c>
      <c r="J6" s="26" t="s">
        <v>18</v>
      </c>
      <c r="K6" s="26" t="s">
        <v>19</v>
      </c>
      <c r="L6" s="26"/>
      <c r="M6" s="26"/>
      <c r="N6" s="26"/>
    </row>
    <row r="7" s="1" customFormat="1" ht="25" customHeight="1" spans="1:14">
      <c r="A7" s="12" t="s">
        <v>20</v>
      </c>
      <c r="B7" s="12">
        <f>SUM(B8:B24)</f>
        <v>180200</v>
      </c>
      <c r="C7" s="12">
        <f>SUM(C8:C24)</f>
        <v>112900</v>
      </c>
      <c r="D7" s="17">
        <f>SUM(D8:D24)</f>
        <v>6100</v>
      </c>
      <c r="E7" s="12">
        <f t="shared" ref="E7:N7" si="0">SUM(E8:E24)</f>
        <v>61200</v>
      </c>
      <c r="F7" s="16">
        <f>SUM(F8:F24)</f>
        <v>8.71</v>
      </c>
      <c r="G7" s="16">
        <f>SUM(G8:G24)</f>
        <v>0.45</v>
      </c>
      <c r="H7" s="16">
        <f>SUM(H8:H24)</f>
        <v>5.4</v>
      </c>
      <c r="I7" s="16">
        <f>SUM(I8:I24)</f>
        <v>0</v>
      </c>
      <c r="J7" s="16">
        <f>SUM(J8:J24)</f>
        <v>1</v>
      </c>
      <c r="K7" s="16">
        <f>SUM(K8:K24)</f>
        <v>39</v>
      </c>
      <c r="L7" s="16">
        <f>SUM(L8:L24)</f>
        <v>0</v>
      </c>
      <c r="M7" s="16">
        <f>SUM(M8:M24)</f>
        <v>20</v>
      </c>
      <c r="N7" s="16">
        <f>SUM(N8:N24)</f>
        <v>2</v>
      </c>
    </row>
    <row r="8" s="1" customFormat="1" ht="25" customHeight="1" spans="1:14">
      <c r="A8" s="14" t="s">
        <v>21</v>
      </c>
      <c r="B8" s="12">
        <v>13154.5</v>
      </c>
      <c r="C8" s="12">
        <f>9674.5-200</f>
        <v>9474.5</v>
      </c>
      <c r="D8" s="17">
        <v>200</v>
      </c>
      <c r="E8" s="12">
        <v>3480</v>
      </c>
      <c r="F8" s="16">
        <v>1</v>
      </c>
      <c r="G8" s="16">
        <v>0.04</v>
      </c>
      <c r="H8" s="16">
        <v>0.65</v>
      </c>
      <c r="I8" s="16"/>
      <c r="J8" s="16"/>
      <c r="K8" s="16">
        <v>2</v>
      </c>
      <c r="L8" s="16"/>
      <c r="M8" s="16">
        <v>3</v>
      </c>
      <c r="N8" s="16"/>
    </row>
    <row r="9" s="1" customFormat="1" ht="25" customHeight="1" spans="1:14">
      <c r="A9" s="14" t="s">
        <v>22</v>
      </c>
      <c r="B9" s="12">
        <v>16473.1</v>
      </c>
      <c r="C9" s="12">
        <f>12048.1-500</f>
        <v>11548.1</v>
      </c>
      <c r="D9" s="17">
        <v>500</v>
      </c>
      <c r="E9" s="12">
        <v>4425</v>
      </c>
      <c r="F9" s="16">
        <v>0.8</v>
      </c>
      <c r="G9" s="16">
        <v>0.04</v>
      </c>
      <c r="H9" s="16">
        <v>0.6</v>
      </c>
      <c r="I9" s="16"/>
      <c r="J9" s="16"/>
      <c r="K9" s="16">
        <v>5</v>
      </c>
      <c r="L9" s="16"/>
      <c r="M9" s="16">
        <v>3</v>
      </c>
      <c r="N9" s="16"/>
    </row>
    <row r="10" s="1" customFormat="1" ht="25" customHeight="1" spans="1:14">
      <c r="A10" s="14" t="s">
        <v>23</v>
      </c>
      <c r="B10" s="12">
        <v>19149.9</v>
      </c>
      <c r="C10" s="12">
        <f>11589.9-400</f>
        <v>11189.9</v>
      </c>
      <c r="D10" s="17">
        <v>400</v>
      </c>
      <c r="E10" s="12">
        <v>7560</v>
      </c>
      <c r="F10" s="16">
        <v>0.8</v>
      </c>
      <c r="G10" s="16">
        <v>0.02</v>
      </c>
      <c r="H10" s="16">
        <v>0.45</v>
      </c>
      <c r="I10" s="16"/>
      <c r="J10" s="16"/>
      <c r="K10" s="16">
        <v>3</v>
      </c>
      <c r="L10" s="16"/>
      <c r="M10" s="16"/>
      <c r="N10" s="16"/>
    </row>
    <row r="11" s="1" customFormat="1" ht="25" customHeight="1" spans="1:14">
      <c r="A11" s="14" t="s">
        <v>24</v>
      </c>
      <c r="B11" s="12">
        <v>18242.6</v>
      </c>
      <c r="C11" s="12">
        <f>13842.6-1300</f>
        <v>12542.6</v>
      </c>
      <c r="D11" s="17">
        <v>1300</v>
      </c>
      <c r="E11" s="12">
        <v>4400</v>
      </c>
      <c r="F11" s="16">
        <v>0.8</v>
      </c>
      <c r="G11" s="16"/>
      <c r="H11" s="16">
        <v>0.5</v>
      </c>
      <c r="I11" s="16"/>
      <c r="J11" s="16"/>
      <c r="K11" s="16">
        <v>3</v>
      </c>
      <c r="L11" s="16"/>
      <c r="M11" s="16"/>
      <c r="N11" s="16"/>
    </row>
    <row r="12" s="1" customFormat="1" ht="25" customHeight="1" spans="1:14">
      <c r="A12" s="14" t="s">
        <v>25</v>
      </c>
      <c r="B12" s="12">
        <v>5641.2</v>
      </c>
      <c r="C12" s="12">
        <f>3741.2-200</f>
        <v>3541.2</v>
      </c>
      <c r="D12" s="17">
        <v>200</v>
      </c>
      <c r="E12" s="12">
        <v>1900</v>
      </c>
      <c r="F12" s="16">
        <v>0.35</v>
      </c>
      <c r="G12" s="16"/>
      <c r="H12" s="16">
        <v>0.1</v>
      </c>
      <c r="I12" s="16"/>
      <c r="J12" s="16"/>
      <c r="K12" s="16">
        <v>2</v>
      </c>
      <c r="L12" s="16"/>
      <c r="M12" s="16"/>
      <c r="N12" s="16"/>
    </row>
    <row r="13" s="1" customFormat="1" ht="25" customHeight="1" spans="1:14">
      <c r="A13" s="14" t="s">
        <v>26</v>
      </c>
      <c r="B13" s="12">
        <v>7736.6</v>
      </c>
      <c r="C13" s="12">
        <v>4516.6</v>
      </c>
      <c r="D13" s="17"/>
      <c r="E13" s="12">
        <v>3220</v>
      </c>
      <c r="F13" s="16">
        <v>0.6</v>
      </c>
      <c r="G13" s="16"/>
      <c r="H13" s="16">
        <v>0.5</v>
      </c>
      <c r="I13" s="16"/>
      <c r="J13" s="16"/>
      <c r="K13" s="16">
        <v>2</v>
      </c>
      <c r="L13" s="16"/>
      <c r="M13" s="16"/>
      <c r="N13" s="16"/>
    </row>
    <row r="14" s="1" customFormat="1" ht="25" customHeight="1" spans="1:14">
      <c r="A14" s="14" t="s">
        <v>27</v>
      </c>
      <c r="B14" s="12">
        <v>8658.5</v>
      </c>
      <c r="C14" s="12">
        <f>7058.5-200</f>
        <v>6858.5</v>
      </c>
      <c r="D14" s="17">
        <v>200</v>
      </c>
      <c r="E14" s="12">
        <v>1600</v>
      </c>
      <c r="F14" s="16">
        <v>0.4</v>
      </c>
      <c r="G14" s="16"/>
      <c r="H14" s="16">
        <v>0.2</v>
      </c>
      <c r="I14" s="16"/>
      <c r="J14" s="16"/>
      <c r="K14" s="16">
        <v>2</v>
      </c>
      <c r="L14" s="16"/>
      <c r="M14" s="16">
        <v>4</v>
      </c>
      <c r="N14" s="16"/>
    </row>
    <row r="15" s="1" customFormat="1" ht="25" customHeight="1" spans="1:14">
      <c r="A15" s="14" t="s">
        <v>28</v>
      </c>
      <c r="B15" s="12">
        <v>11750</v>
      </c>
      <c r="C15" s="12">
        <f>5145-600</f>
        <v>4545</v>
      </c>
      <c r="D15" s="17">
        <v>600</v>
      </c>
      <c r="E15" s="12">
        <v>6605</v>
      </c>
      <c r="F15" s="16">
        <v>0.9</v>
      </c>
      <c r="G15" s="16">
        <v>0.07</v>
      </c>
      <c r="H15" s="16">
        <v>0.5</v>
      </c>
      <c r="I15" s="16"/>
      <c r="J15" s="16"/>
      <c r="K15" s="16">
        <v>2</v>
      </c>
      <c r="L15" s="16"/>
      <c r="M15" s="16"/>
      <c r="N15" s="16"/>
    </row>
    <row r="16" s="1" customFormat="1" ht="25" customHeight="1" spans="1:14">
      <c r="A16" s="14" t="s">
        <v>29</v>
      </c>
      <c r="B16" s="12">
        <v>397</v>
      </c>
      <c r="C16" s="12">
        <v>397</v>
      </c>
      <c r="D16" s="17"/>
      <c r="E16" s="12">
        <v>0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</row>
    <row r="17" s="1" customFormat="1" ht="25" customHeight="1" spans="1:14">
      <c r="A17" s="14" t="s">
        <v>30</v>
      </c>
      <c r="B17" s="12">
        <v>6808</v>
      </c>
      <c r="C17" s="12">
        <f>3093-200</f>
        <v>2893</v>
      </c>
      <c r="D17" s="17">
        <v>200</v>
      </c>
      <c r="E17" s="12">
        <v>3715</v>
      </c>
      <c r="F17" s="16">
        <v>0.05</v>
      </c>
      <c r="G17" s="16"/>
      <c r="H17" s="16">
        <v>0.05</v>
      </c>
      <c r="I17" s="16"/>
      <c r="J17" s="16"/>
      <c r="K17" s="16">
        <v>1</v>
      </c>
      <c r="L17" s="16"/>
      <c r="M17" s="16">
        <v>1</v>
      </c>
      <c r="N17" s="16"/>
    </row>
    <row r="18" s="1" customFormat="1" ht="25" customHeight="1" spans="1:14">
      <c r="A18" s="14" t="s">
        <v>31</v>
      </c>
      <c r="B18" s="12">
        <v>5894.3</v>
      </c>
      <c r="C18" s="12">
        <v>3439.3</v>
      </c>
      <c r="D18" s="17"/>
      <c r="E18" s="12">
        <v>2455</v>
      </c>
      <c r="F18" s="16">
        <v>0.1</v>
      </c>
      <c r="G18" s="16"/>
      <c r="H18" s="16">
        <v>0.05</v>
      </c>
      <c r="I18" s="16"/>
      <c r="J18" s="16"/>
      <c r="K18" s="16">
        <v>1</v>
      </c>
      <c r="L18" s="16"/>
      <c r="M18" s="16">
        <v>1</v>
      </c>
      <c r="N18" s="16"/>
    </row>
    <row r="19" s="1" customFormat="1" ht="25" customHeight="1" spans="1:14">
      <c r="A19" s="14" t="s">
        <v>32</v>
      </c>
      <c r="B19" s="12">
        <v>1531</v>
      </c>
      <c r="C19" s="12">
        <v>931</v>
      </c>
      <c r="D19" s="17"/>
      <c r="E19" s="12">
        <v>600</v>
      </c>
      <c r="F19" s="16">
        <v>0.1</v>
      </c>
      <c r="G19" s="16"/>
      <c r="H19" s="16">
        <v>0.05</v>
      </c>
      <c r="I19" s="16"/>
      <c r="J19" s="16"/>
      <c r="K19" s="16"/>
      <c r="L19" s="16"/>
      <c r="M19" s="16"/>
      <c r="N19" s="16"/>
    </row>
    <row r="20" s="1" customFormat="1" ht="25" customHeight="1" spans="1:14">
      <c r="A20" s="14" t="s">
        <v>33</v>
      </c>
      <c r="B20" s="12">
        <v>11595.5</v>
      </c>
      <c r="C20" s="12">
        <f>8695.5-700</f>
        <v>7995.5</v>
      </c>
      <c r="D20" s="17">
        <v>700</v>
      </c>
      <c r="E20" s="12">
        <v>2900</v>
      </c>
      <c r="F20" s="16">
        <v>0.5</v>
      </c>
      <c r="G20" s="16"/>
      <c r="H20" s="16">
        <v>0.45</v>
      </c>
      <c r="I20" s="16"/>
      <c r="J20" s="16">
        <v>1</v>
      </c>
      <c r="K20" s="16">
        <v>3</v>
      </c>
      <c r="L20" s="16"/>
      <c r="M20" s="16">
        <v>3</v>
      </c>
      <c r="N20" s="16"/>
    </row>
    <row r="21" s="1" customFormat="1" ht="25" customHeight="1" spans="1:14">
      <c r="A21" s="14" t="s">
        <v>34</v>
      </c>
      <c r="B21" s="12">
        <v>14665.3</v>
      </c>
      <c r="C21" s="12">
        <v>10825.3</v>
      </c>
      <c r="D21" s="17"/>
      <c r="E21" s="12">
        <v>3840</v>
      </c>
      <c r="F21" s="16">
        <v>0.4</v>
      </c>
      <c r="G21" s="16">
        <v>0.17</v>
      </c>
      <c r="H21" s="16">
        <v>0.2</v>
      </c>
      <c r="I21" s="16"/>
      <c r="J21" s="16"/>
      <c r="K21" s="16">
        <v>2</v>
      </c>
      <c r="L21" s="16"/>
      <c r="M21" s="16"/>
      <c r="N21" s="16">
        <v>2</v>
      </c>
    </row>
    <row r="22" s="1" customFormat="1" ht="25" customHeight="1" spans="1:14">
      <c r="A22" s="14" t="s">
        <v>35</v>
      </c>
      <c r="B22" s="12">
        <v>13278.7</v>
      </c>
      <c r="C22" s="12">
        <f>5768.7-1000</f>
        <v>4768.7</v>
      </c>
      <c r="D22" s="17">
        <v>1000</v>
      </c>
      <c r="E22" s="12">
        <v>7510</v>
      </c>
      <c r="F22" s="16">
        <v>0.8</v>
      </c>
      <c r="G22" s="16"/>
      <c r="H22" s="16">
        <v>0.3</v>
      </c>
      <c r="I22" s="16"/>
      <c r="J22" s="16"/>
      <c r="K22" s="16">
        <v>4</v>
      </c>
      <c r="L22" s="16"/>
      <c r="M22" s="16">
        <v>4</v>
      </c>
      <c r="N22" s="16"/>
    </row>
    <row r="23" s="1" customFormat="1" ht="25" customHeight="1" spans="1:14">
      <c r="A23" s="14" t="s">
        <v>36</v>
      </c>
      <c r="B23" s="12">
        <v>6126</v>
      </c>
      <c r="C23" s="12">
        <f>4526-400</f>
        <v>4126</v>
      </c>
      <c r="D23" s="17">
        <v>400</v>
      </c>
      <c r="E23" s="12">
        <v>1600</v>
      </c>
      <c r="F23" s="16">
        <v>0.31</v>
      </c>
      <c r="G23" s="16">
        <v>0.02</v>
      </c>
      <c r="H23" s="16">
        <v>0.2</v>
      </c>
      <c r="I23" s="16"/>
      <c r="J23" s="16"/>
      <c r="K23" s="16">
        <v>2</v>
      </c>
      <c r="L23" s="16"/>
      <c r="M23" s="16"/>
      <c r="N23" s="16"/>
    </row>
    <row r="24" s="1" customFormat="1" ht="25" customHeight="1" spans="1:14">
      <c r="A24" s="14" t="s">
        <v>37</v>
      </c>
      <c r="B24" s="12">
        <v>19097.8</v>
      </c>
      <c r="C24" s="12">
        <f>13707.8-400</f>
        <v>13307.8</v>
      </c>
      <c r="D24" s="17">
        <v>400</v>
      </c>
      <c r="E24" s="12">
        <v>5390</v>
      </c>
      <c r="F24" s="16">
        <v>0.8</v>
      </c>
      <c r="G24" s="16">
        <v>0.09</v>
      </c>
      <c r="H24" s="16">
        <v>0.6</v>
      </c>
      <c r="I24" s="16"/>
      <c r="J24" s="16"/>
      <c r="K24" s="16">
        <v>4</v>
      </c>
      <c r="L24" s="16"/>
      <c r="M24" s="16">
        <v>1</v>
      </c>
      <c r="N24" s="16"/>
    </row>
  </sheetData>
  <mergeCells count="13">
    <mergeCell ref="A1:E1"/>
    <mergeCell ref="A3:N3"/>
    <mergeCell ref="A4:E4"/>
    <mergeCell ref="L4:N4"/>
    <mergeCell ref="B5:E5"/>
    <mergeCell ref="I5:K5"/>
    <mergeCell ref="A5:A6"/>
    <mergeCell ref="F5:F6"/>
    <mergeCell ref="G5:G6"/>
    <mergeCell ref="H5:H6"/>
    <mergeCell ref="L5:L6"/>
    <mergeCell ref="M5:M6"/>
    <mergeCell ref="N5:N6"/>
  </mergeCells>
  <pageMargins left="0.751388888888889" right="0.751388888888889" top="1" bottom="1" header="0.511805555555556" footer="0.511805555555556"/>
  <pageSetup paperSize="9" firstPageNumber="12" orientation="portrait" useFirstPageNumber="1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24"/>
  <sheetViews>
    <sheetView zoomScale="85" zoomScaleNormal="85" topLeftCell="A9" workbookViewId="0">
      <selection activeCell="A4" sqref="A4:S6"/>
    </sheetView>
  </sheetViews>
  <sheetFormatPr defaultColWidth="6.625" defaultRowHeight="13.5"/>
  <cols>
    <col min="1" max="4" width="9.625" style="1" customWidth="1"/>
    <col min="5" max="19" width="9.625" style="2" customWidth="1"/>
    <col min="20" max="16365" width="6.625" style="2" customWidth="1"/>
    <col min="16366" max="16384" width="6.625" style="2"/>
  </cols>
  <sheetData>
    <row r="1" ht="21" customHeight="1" spans="1:5">
      <c r="A1" s="3" t="s">
        <v>38</v>
      </c>
      <c r="B1" s="3"/>
      <c r="C1" s="3"/>
      <c r="D1" s="3"/>
      <c r="E1" s="3"/>
    </row>
    <row r="2" ht="28.8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1" customHeight="1" spans="1:19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27" customHeight="1" spans="1:19">
      <c r="A4" s="6"/>
      <c r="B4" s="7" t="s">
        <v>39</v>
      </c>
      <c r="C4" s="7"/>
      <c r="D4" s="7"/>
      <c r="E4" s="7" t="s">
        <v>40</v>
      </c>
      <c r="F4" s="7"/>
      <c r="G4" s="7"/>
      <c r="H4" s="7" t="s">
        <v>41</v>
      </c>
      <c r="I4" s="7"/>
      <c r="J4" s="7"/>
      <c r="K4" s="7" t="s">
        <v>42</v>
      </c>
      <c r="L4" s="7"/>
      <c r="M4" s="7"/>
      <c r="N4" s="7" t="s">
        <v>43</v>
      </c>
      <c r="O4" s="7"/>
      <c r="P4" s="7"/>
      <c r="Q4" s="7" t="s">
        <v>44</v>
      </c>
      <c r="R4" s="7"/>
      <c r="S4" s="7"/>
    </row>
    <row r="5" ht="48" customHeight="1" spans="1:19">
      <c r="A5" s="6" t="s">
        <v>4</v>
      </c>
      <c r="B5" s="8" t="s">
        <v>5</v>
      </c>
      <c r="C5" s="9"/>
      <c r="D5" s="10"/>
      <c r="E5" s="8" t="s">
        <v>5</v>
      </c>
      <c r="F5" s="9"/>
      <c r="G5" s="10"/>
      <c r="H5" s="8" t="s">
        <v>5</v>
      </c>
      <c r="I5" s="9"/>
      <c r="J5" s="10"/>
      <c r="K5" s="8" t="s">
        <v>5</v>
      </c>
      <c r="L5" s="9"/>
      <c r="M5" s="10"/>
      <c r="N5" s="8" t="s">
        <v>5</v>
      </c>
      <c r="O5" s="9"/>
      <c r="P5" s="10"/>
      <c r="Q5" s="8" t="s">
        <v>5</v>
      </c>
      <c r="R5" s="9"/>
      <c r="S5" s="10"/>
    </row>
    <row r="6" ht="46.8" customHeight="1" spans="1:19">
      <c r="A6" s="6"/>
      <c r="B6" s="11" t="s">
        <v>13</v>
      </c>
      <c r="C6" s="11" t="s">
        <v>14</v>
      </c>
      <c r="D6" s="11" t="s">
        <v>16</v>
      </c>
      <c r="E6" s="11" t="s">
        <v>13</v>
      </c>
      <c r="F6" s="11" t="s">
        <v>14</v>
      </c>
      <c r="G6" s="11" t="s">
        <v>16</v>
      </c>
      <c r="H6" s="11" t="s">
        <v>13</v>
      </c>
      <c r="I6" s="11" t="s">
        <v>14</v>
      </c>
      <c r="J6" s="11" t="s">
        <v>16</v>
      </c>
      <c r="K6" s="11" t="s">
        <v>13</v>
      </c>
      <c r="L6" s="11" t="s">
        <v>14</v>
      </c>
      <c r="M6" s="11" t="s">
        <v>16</v>
      </c>
      <c r="N6" s="11" t="s">
        <v>13</v>
      </c>
      <c r="O6" s="11" t="s">
        <v>14</v>
      </c>
      <c r="P6" s="11" t="s">
        <v>16</v>
      </c>
      <c r="Q6" s="11" t="s">
        <v>13</v>
      </c>
      <c r="R6" s="11" t="s">
        <v>14</v>
      </c>
      <c r="S6" s="11" t="s">
        <v>16</v>
      </c>
    </row>
    <row r="7" s="1" customFormat="1" ht="25" customHeight="1" spans="1:19">
      <c r="A7" s="12" t="s">
        <v>20</v>
      </c>
      <c r="B7" s="12">
        <f>E7+H7+K7+N7+Q7</f>
        <v>180200</v>
      </c>
      <c r="C7" s="12">
        <f>F7+I7+L7+O7+R7</f>
        <v>119000</v>
      </c>
      <c r="D7" s="12">
        <f>G7+J7+M7+P7+S7</f>
        <v>61200</v>
      </c>
      <c r="E7" s="12">
        <f>F7+G7</f>
        <v>43332</v>
      </c>
      <c r="F7" s="12">
        <f>F8+F9+F10+F11+F12+F13+F14+F15+F16+F17+F18+F19+F20+F21+F22+F23+F24</f>
        <v>34912</v>
      </c>
      <c r="G7" s="12">
        <f>G8+G9+G10+G11+G12+G13+G14+G15+G16+G17+G18+G19+G20+G21+G22+G23+G24</f>
        <v>8420</v>
      </c>
      <c r="H7" s="13">
        <f>I7+J7</f>
        <v>30722.9</v>
      </c>
      <c r="I7" s="17">
        <f>SUM(I8:I24)</f>
        <v>22822.9</v>
      </c>
      <c r="J7" s="17">
        <f>SUM(J8:J24)</f>
        <v>7900</v>
      </c>
      <c r="K7" s="16">
        <f>L7+M7</f>
        <v>22662.1</v>
      </c>
      <c r="L7" s="16">
        <f>L8+L9+L10+L11+L12+L13+L14+L17+L18+L19+L20+L21+L22+L23+L24+L16+L15</f>
        <v>18662.1</v>
      </c>
      <c r="M7" s="16">
        <f>M8+M9+M10+M11+M12+M13+M14+M17+M18+M19+M20+M21+M22+M23+M24+M16+M15</f>
        <v>4000</v>
      </c>
      <c r="N7" s="16">
        <f>O7+P7</f>
        <v>41742</v>
      </c>
      <c r="O7" s="16">
        <v>21302</v>
      </c>
      <c r="P7" s="16">
        <v>20440</v>
      </c>
      <c r="Q7" s="16">
        <f>R7+S7</f>
        <v>41741</v>
      </c>
      <c r="R7" s="16">
        <v>21301</v>
      </c>
      <c r="S7" s="16">
        <v>20440</v>
      </c>
    </row>
    <row r="8" s="1" customFormat="1" ht="25" customHeight="1" spans="1:19">
      <c r="A8" s="14" t="s">
        <v>21</v>
      </c>
      <c r="B8" s="12">
        <f t="shared" ref="B8:B24" si="0">E8+H8+K8+N8+Q8</f>
        <v>13154.5</v>
      </c>
      <c r="C8" s="12">
        <f t="shared" ref="C8:C24" si="1">F8+I8+L8+O8+R8</f>
        <v>9674.5</v>
      </c>
      <c r="D8" s="12">
        <f t="shared" ref="D8:D24" si="2">G8+J8+M8+P8+S8</f>
        <v>3480</v>
      </c>
      <c r="E8" s="12">
        <f t="shared" ref="E8:E24" si="3">F8+G8</f>
        <v>3892.5</v>
      </c>
      <c r="F8" s="12">
        <v>3812.5</v>
      </c>
      <c r="G8" s="12">
        <v>80</v>
      </c>
      <c r="H8" s="15">
        <f t="shared" ref="H8:H24" si="4">I8+J8</f>
        <v>1281</v>
      </c>
      <c r="I8" s="18">
        <v>1281</v>
      </c>
      <c r="J8" s="18"/>
      <c r="K8" s="16">
        <f t="shared" ref="K8:K24" si="5">L8+M8</f>
        <v>1281</v>
      </c>
      <c r="L8" s="19">
        <v>1281</v>
      </c>
      <c r="M8" s="16"/>
      <c r="N8" s="16">
        <f t="shared" ref="N8:N24" si="6">O8+P8</f>
        <v>3350</v>
      </c>
      <c r="O8" s="16">
        <v>1650</v>
      </c>
      <c r="P8" s="16">
        <v>1700</v>
      </c>
      <c r="Q8" s="16">
        <f t="shared" ref="Q8:Q24" si="7">R8+S8</f>
        <v>3350</v>
      </c>
      <c r="R8" s="16">
        <v>1650</v>
      </c>
      <c r="S8" s="16">
        <v>1700</v>
      </c>
    </row>
    <row r="9" s="1" customFormat="1" ht="25" customHeight="1" spans="1:19">
      <c r="A9" s="14" t="s">
        <v>22</v>
      </c>
      <c r="B9" s="12">
        <f>E9+H9+K9+N9+Q9</f>
        <v>16473.1</v>
      </c>
      <c r="C9" s="12">
        <f>F9+I9+L9+O9+R9</f>
        <v>12048.1</v>
      </c>
      <c r="D9" s="12">
        <f>G9+J9+M9+P9+S9</f>
        <v>4425</v>
      </c>
      <c r="E9" s="12">
        <f>F9+G9</f>
        <v>2811</v>
      </c>
      <c r="F9" s="12">
        <v>2486</v>
      </c>
      <c r="G9" s="12">
        <v>325</v>
      </c>
      <c r="H9" s="15">
        <f>I9+J9</f>
        <v>2000</v>
      </c>
      <c r="I9" s="18">
        <v>2000</v>
      </c>
      <c r="J9" s="18"/>
      <c r="K9" s="16">
        <f>L9+M9</f>
        <v>2462.1</v>
      </c>
      <c r="L9" s="19">
        <v>2362.1</v>
      </c>
      <c r="M9" s="16">
        <v>100</v>
      </c>
      <c r="N9" s="16">
        <f>O9+P9</f>
        <v>4600</v>
      </c>
      <c r="O9" s="16">
        <v>2600</v>
      </c>
      <c r="P9" s="16">
        <v>2000</v>
      </c>
      <c r="Q9" s="16">
        <f>R9+S9</f>
        <v>4600</v>
      </c>
      <c r="R9" s="16">
        <v>2600</v>
      </c>
      <c r="S9" s="16">
        <v>2000</v>
      </c>
    </row>
    <row r="10" s="1" customFormat="1" ht="25" customHeight="1" spans="1:19">
      <c r="A10" s="14" t="s">
        <v>23</v>
      </c>
      <c r="B10" s="12">
        <f>E10+H10+K10+N10+Q10</f>
        <v>19149.9</v>
      </c>
      <c r="C10" s="12">
        <f>F10+I10+L10+O10+R10</f>
        <v>11589.9</v>
      </c>
      <c r="D10" s="12">
        <f>G10+J10+M10+P10+S10</f>
        <v>7560</v>
      </c>
      <c r="E10" s="12">
        <f>F10+G10</f>
        <v>4676</v>
      </c>
      <c r="F10" s="12">
        <v>3716</v>
      </c>
      <c r="G10" s="12">
        <v>960</v>
      </c>
      <c r="H10" s="15">
        <f>I10+J10</f>
        <v>7000</v>
      </c>
      <c r="I10" s="18">
        <v>5000</v>
      </c>
      <c r="J10" s="18">
        <v>2000</v>
      </c>
      <c r="K10" s="16">
        <f>L10+M10</f>
        <v>1873.9</v>
      </c>
      <c r="L10" s="19">
        <v>1273.9</v>
      </c>
      <c r="M10" s="16">
        <v>600</v>
      </c>
      <c r="N10" s="16">
        <f>O10+P10</f>
        <v>2800</v>
      </c>
      <c r="O10" s="16">
        <v>800</v>
      </c>
      <c r="P10" s="16">
        <v>2000</v>
      </c>
      <c r="Q10" s="16">
        <f>R10+S10</f>
        <v>2800</v>
      </c>
      <c r="R10" s="16">
        <v>800</v>
      </c>
      <c r="S10" s="16">
        <v>2000</v>
      </c>
    </row>
    <row r="11" s="1" customFormat="1" ht="25" customHeight="1" spans="1:19">
      <c r="A11" s="14" t="s">
        <v>24</v>
      </c>
      <c r="B11" s="12">
        <f>E11+H11+K11+N11+Q11</f>
        <v>18242.6</v>
      </c>
      <c r="C11" s="12">
        <f>F11+I11+L11+O11+R11</f>
        <v>13842.6</v>
      </c>
      <c r="D11" s="12">
        <f>G11+J11+M11+P11+S11</f>
        <v>4400</v>
      </c>
      <c r="E11" s="12">
        <f>F11+G11</f>
        <v>1231</v>
      </c>
      <c r="F11" s="12">
        <v>1231</v>
      </c>
      <c r="G11" s="12"/>
      <c r="H11" s="13">
        <f>I11+J11</f>
        <v>4776.9</v>
      </c>
      <c r="I11" s="20">
        <v>4776.9</v>
      </c>
      <c r="J11" s="20"/>
      <c r="K11" s="16">
        <f>L11+M11</f>
        <v>2534.7</v>
      </c>
      <c r="L11" s="19">
        <v>2534.7</v>
      </c>
      <c r="M11" s="16"/>
      <c r="N11" s="16">
        <f>O11+P11</f>
        <v>4850</v>
      </c>
      <c r="O11" s="16">
        <v>2650</v>
      </c>
      <c r="P11" s="16">
        <v>2200</v>
      </c>
      <c r="Q11" s="16">
        <f>R11+S11</f>
        <v>4850</v>
      </c>
      <c r="R11" s="16">
        <v>2650</v>
      </c>
      <c r="S11" s="16">
        <v>2200</v>
      </c>
    </row>
    <row r="12" s="1" customFormat="1" ht="25" customHeight="1" spans="1:19">
      <c r="A12" s="14" t="s">
        <v>25</v>
      </c>
      <c r="B12" s="12">
        <f>E12+H12+K12+N12+Q12</f>
        <v>5641.2</v>
      </c>
      <c r="C12" s="12">
        <f>F12+I12+L12+O12+R12</f>
        <v>3741.2</v>
      </c>
      <c r="D12" s="12">
        <f>G12+J12+M12+P12+S12</f>
        <v>1900</v>
      </c>
      <c r="E12" s="12">
        <f>F12+G12</f>
        <v>750</v>
      </c>
      <c r="F12" s="12">
        <v>750</v>
      </c>
      <c r="G12" s="12"/>
      <c r="H12" s="13">
        <f>I12+J12</f>
        <v>744</v>
      </c>
      <c r="I12" s="21">
        <v>744</v>
      </c>
      <c r="J12" s="21"/>
      <c r="K12" s="16">
        <f>L12+M12</f>
        <v>947.2</v>
      </c>
      <c r="L12" s="19">
        <v>647.2</v>
      </c>
      <c r="M12" s="16">
        <v>300</v>
      </c>
      <c r="N12" s="16">
        <f>O12+P12</f>
        <v>1600</v>
      </c>
      <c r="O12" s="16">
        <v>800</v>
      </c>
      <c r="P12" s="16">
        <v>800</v>
      </c>
      <c r="Q12" s="16">
        <f>R12+S12</f>
        <v>1600</v>
      </c>
      <c r="R12" s="16">
        <v>800</v>
      </c>
      <c r="S12" s="16">
        <v>800</v>
      </c>
    </row>
    <row r="13" s="1" customFormat="1" ht="25" customHeight="1" spans="1:19">
      <c r="A13" s="14" t="s">
        <v>26</v>
      </c>
      <c r="B13" s="12">
        <f>E13+H13+K13+N13+Q13</f>
        <v>7736.6</v>
      </c>
      <c r="C13" s="12">
        <f>F13+I13+L13+O13+R13</f>
        <v>4516.6</v>
      </c>
      <c r="D13" s="12">
        <f>G13+J13+M13+P13+S13</f>
        <v>3220</v>
      </c>
      <c r="E13" s="12">
        <f>F13+G13</f>
        <v>2300.5</v>
      </c>
      <c r="F13" s="12">
        <v>1540.5</v>
      </c>
      <c r="G13" s="12">
        <v>760</v>
      </c>
      <c r="H13" s="15">
        <f>I13+J13</f>
        <v>1048</v>
      </c>
      <c r="I13" s="18">
        <v>488</v>
      </c>
      <c r="J13" s="18">
        <v>560</v>
      </c>
      <c r="K13" s="16">
        <f>L13+M13</f>
        <v>788.1</v>
      </c>
      <c r="L13" s="19">
        <v>488.1</v>
      </c>
      <c r="M13" s="16">
        <v>300</v>
      </c>
      <c r="N13" s="16">
        <f>O13+P13</f>
        <v>1800</v>
      </c>
      <c r="O13" s="16">
        <v>1000</v>
      </c>
      <c r="P13" s="16">
        <v>800</v>
      </c>
      <c r="Q13" s="16">
        <f>R13+S13</f>
        <v>1800</v>
      </c>
      <c r="R13" s="16">
        <v>1000</v>
      </c>
      <c r="S13" s="16">
        <v>800</v>
      </c>
    </row>
    <row r="14" s="1" customFormat="1" ht="25" customHeight="1" spans="1:19">
      <c r="A14" s="14" t="s">
        <v>27</v>
      </c>
      <c r="B14" s="12">
        <f>E14+H14+K14+N14+Q14</f>
        <v>8658.5</v>
      </c>
      <c r="C14" s="12">
        <f>F14+I14+L14+O14+R14</f>
        <v>7058.5</v>
      </c>
      <c r="D14" s="12">
        <f>G14+J14+M14+P14+S14</f>
        <v>1600</v>
      </c>
      <c r="E14" s="12">
        <f>F14+G14</f>
        <v>2836</v>
      </c>
      <c r="F14" s="12">
        <v>2836</v>
      </c>
      <c r="G14" s="12"/>
      <c r="H14" s="15">
        <f>I14+J14</f>
        <v>410</v>
      </c>
      <c r="I14" s="21">
        <v>410</v>
      </c>
      <c r="J14" s="21"/>
      <c r="K14" s="16">
        <f>L14+M14</f>
        <v>1209.5</v>
      </c>
      <c r="L14" s="19">
        <v>1209.5</v>
      </c>
      <c r="M14" s="16"/>
      <c r="N14" s="16">
        <f>O14+P14</f>
        <v>2102</v>
      </c>
      <c r="O14" s="16">
        <v>1302</v>
      </c>
      <c r="P14" s="16">
        <v>800</v>
      </c>
      <c r="Q14" s="16">
        <f>R14+S14</f>
        <v>2101</v>
      </c>
      <c r="R14" s="16">
        <v>1301</v>
      </c>
      <c r="S14" s="16">
        <v>800</v>
      </c>
    </row>
    <row r="15" s="1" customFormat="1" ht="25" customHeight="1" spans="1:19">
      <c r="A15" s="14" t="s">
        <v>28</v>
      </c>
      <c r="B15" s="12">
        <f>E15+H15+K15+N15+Q15</f>
        <v>11750</v>
      </c>
      <c r="C15" s="12">
        <f>F15+I15+L15+O15+R15</f>
        <v>5145</v>
      </c>
      <c r="D15" s="12">
        <f>G15+J15+M15+P15+S15</f>
        <v>6605</v>
      </c>
      <c r="E15" s="12">
        <f>F15+G15</f>
        <v>5850</v>
      </c>
      <c r="F15" s="16">
        <v>2945</v>
      </c>
      <c r="G15" s="16">
        <v>2905</v>
      </c>
      <c r="H15" s="15">
        <f>I15+J15</f>
        <v>300</v>
      </c>
      <c r="I15" s="17">
        <v>300</v>
      </c>
      <c r="J15" s="17"/>
      <c r="K15" s="16">
        <f>L15+M15</f>
        <v>700</v>
      </c>
      <c r="L15" s="22"/>
      <c r="M15" s="16">
        <v>700</v>
      </c>
      <c r="N15" s="16">
        <f>O15+P15</f>
        <v>2450</v>
      </c>
      <c r="O15" s="16">
        <v>950</v>
      </c>
      <c r="P15" s="16">
        <v>1500</v>
      </c>
      <c r="Q15" s="16">
        <f>R15+S15</f>
        <v>2450</v>
      </c>
      <c r="R15" s="16">
        <v>950</v>
      </c>
      <c r="S15" s="16">
        <v>1500</v>
      </c>
    </row>
    <row r="16" s="1" customFormat="1" ht="25" customHeight="1" spans="1:19">
      <c r="A16" s="14" t="s">
        <v>29</v>
      </c>
      <c r="B16" s="12">
        <f>E16+H16+K16+N16+Q16</f>
        <v>397</v>
      </c>
      <c r="C16" s="12">
        <f>F16+I16+L16+O16+R16</f>
        <v>397</v>
      </c>
      <c r="D16" s="12">
        <f>G16+J16+M16+P16+S16</f>
        <v>0</v>
      </c>
      <c r="E16" s="12">
        <f>F16+G16</f>
        <v>142</v>
      </c>
      <c r="F16" s="16">
        <v>142</v>
      </c>
      <c r="G16" s="16"/>
      <c r="H16" s="15">
        <f>I16+J16</f>
        <v>55</v>
      </c>
      <c r="I16" s="17">
        <v>55</v>
      </c>
      <c r="J16" s="17"/>
      <c r="K16" s="16"/>
      <c r="L16" s="22"/>
      <c r="M16" s="16"/>
      <c r="N16" s="16">
        <f>O16+P16</f>
        <v>100</v>
      </c>
      <c r="O16" s="16">
        <v>100</v>
      </c>
      <c r="P16" s="16"/>
      <c r="Q16" s="16">
        <f>R16+S16</f>
        <v>100</v>
      </c>
      <c r="R16" s="16">
        <v>100</v>
      </c>
      <c r="S16" s="16"/>
    </row>
    <row r="17" s="1" customFormat="1" ht="25" customHeight="1" spans="1:19">
      <c r="A17" s="14" t="s">
        <v>30</v>
      </c>
      <c r="B17" s="12">
        <f>E17+H17+K17+N17+Q17</f>
        <v>6808</v>
      </c>
      <c r="C17" s="12">
        <f>F17+I17+L17+O17+R17</f>
        <v>3093</v>
      </c>
      <c r="D17" s="12">
        <f>G17+J17+M17+P17+S17</f>
        <v>3715</v>
      </c>
      <c r="E17" s="12">
        <f>F17+G17</f>
        <v>1150</v>
      </c>
      <c r="F17" s="16">
        <v>335</v>
      </c>
      <c r="G17" s="16">
        <v>815</v>
      </c>
      <c r="H17" s="15">
        <f>I17+J17</f>
        <v>700</v>
      </c>
      <c r="I17" s="21">
        <v>200</v>
      </c>
      <c r="J17" s="21">
        <v>500</v>
      </c>
      <c r="K17" s="16">
        <f t="shared" ref="K17:K24" si="8">L17+M17</f>
        <v>1958</v>
      </c>
      <c r="L17" s="19">
        <v>1958</v>
      </c>
      <c r="M17" s="16"/>
      <c r="N17" s="16">
        <f>O17+P17</f>
        <v>1500</v>
      </c>
      <c r="O17" s="16">
        <v>300</v>
      </c>
      <c r="P17" s="16">
        <v>1200</v>
      </c>
      <c r="Q17" s="16">
        <f>R17+S17</f>
        <v>1500</v>
      </c>
      <c r="R17" s="16">
        <v>300</v>
      </c>
      <c r="S17" s="16">
        <v>1200</v>
      </c>
    </row>
    <row r="18" s="1" customFormat="1" ht="25" customHeight="1" spans="1:19">
      <c r="A18" s="14" t="s">
        <v>31</v>
      </c>
      <c r="B18" s="12">
        <f>E18+H18+K18+N18+Q18</f>
        <v>5894.3</v>
      </c>
      <c r="C18" s="12">
        <f>F18+I18+L18+O18+R18</f>
        <v>3439.3</v>
      </c>
      <c r="D18" s="12">
        <f>G18+J18+M18+P18+S18</f>
        <v>2455</v>
      </c>
      <c r="E18" s="12">
        <f>F18+G18</f>
        <v>1810</v>
      </c>
      <c r="F18" s="14">
        <v>1755</v>
      </c>
      <c r="G18" s="16">
        <v>55</v>
      </c>
      <c r="H18" s="15">
        <f>I18+J18</f>
        <v>140</v>
      </c>
      <c r="I18" s="18">
        <v>140</v>
      </c>
      <c r="J18" s="20"/>
      <c r="K18" s="16">
        <f>L18+M18</f>
        <v>144.3</v>
      </c>
      <c r="L18" s="19">
        <v>144.3</v>
      </c>
      <c r="M18" s="16"/>
      <c r="N18" s="16">
        <f>O18+P18</f>
        <v>1900</v>
      </c>
      <c r="O18" s="16">
        <v>700</v>
      </c>
      <c r="P18" s="16">
        <v>1200</v>
      </c>
      <c r="Q18" s="16">
        <f>R18+S18</f>
        <v>1900</v>
      </c>
      <c r="R18" s="16">
        <v>700</v>
      </c>
      <c r="S18" s="16">
        <v>1200</v>
      </c>
    </row>
    <row r="19" s="1" customFormat="1" ht="25" customHeight="1" spans="1:19">
      <c r="A19" s="14" t="s">
        <v>32</v>
      </c>
      <c r="B19" s="12">
        <f>E19+H19+K19+N19+Q19</f>
        <v>1531</v>
      </c>
      <c r="C19" s="12">
        <f>F19+I19+L19+O19+R19</f>
        <v>931</v>
      </c>
      <c r="D19" s="12">
        <f>G19+J19+M19+P19+S19</f>
        <v>600</v>
      </c>
      <c r="E19" s="12">
        <f>F19+G19</f>
        <v>101</v>
      </c>
      <c r="F19" s="14">
        <v>101</v>
      </c>
      <c r="G19" s="16"/>
      <c r="H19" s="15">
        <f>I19+J19</f>
        <v>200</v>
      </c>
      <c r="I19" s="21">
        <v>200</v>
      </c>
      <c r="J19" s="21"/>
      <c r="K19" s="16">
        <f>L19+M19</f>
        <v>230</v>
      </c>
      <c r="L19" s="19">
        <v>230</v>
      </c>
      <c r="M19" s="16"/>
      <c r="N19" s="16">
        <f>O19+P19</f>
        <v>500</v>
      </c>
      <c r="O19" s="16">
        <v>200</v>
      </c>
      <c r="P19" s="16">
        <v>300</v>
      </c>
      <c r="Q19" s="16">
        <f>R19+S19</f>
        <v>500</v>
      </c>
      <c r="R19" s="16">
        <v>200</v>
      </c>
      <c r="S19" s="16">
        <v>300</v>
      </c>
    </row>
    <row r="20" s="1" customFormat="1" ht="25" customHeight="1" spans="1:19">
      <c r="A20" s="14" t="s">
        <v>33</v>
      </c>
      <c r="B20" s="12">
        <f>E20+H20+K20+N20+Q20</f>
        <v>11595.5</v>
      </c>
      <c r="C20" s="12">
        <f>F20+I20+L20+O20+R20</f>
        <v>8695.5</v>
      </c>
      <c r="D20" s="12">
        <f>G20+J20+M20+P20+S20</f>
        <v>2900</v>
      </c>
      <c r="E20" s="12">
        <f>F20+G20</f>
        <v>2591</v>
      </c>
      <c r="F20" s="14">
        <v>2591</v>
      </c>
      <c r="G20" s="16"/>
      <c r="H20" s="15">
        <f>I20+J20</f>
        <v>2633</v>
      </c>
      <c r="I20" s="18">
        <v>2633</v>
      </c>
      <c r="J20" s="18"/>
      <c r="K20" s="16">
        <f>L20+M20</f>
        <v>1171.5</v>
      </c>
      <c r="L20" s="19">
        <v>1071.5</v>
      </c>
      <c r="M20" s="16">
        <v>100</v>
      </c>
      <c r="N20" s="16">
        <f>O20+P20</f>
        <v>2600</v>
      </c>
      <c r="O20" s="16">
        <v>1200</v>
      </c>
      <c r="P20" s="16">
        <v>1400</v>
      </c>
      <c r="Q20" s="16">
        <f>R20+S20</f>
        <v>2600</v>
      </c>
      <c r="R20" s="16">
        <v>1200</v>
      </c>
      <c r="S20" s="16">
        <v>1400</v>
      </c>
    </row>
    <row r="21" s="1" customFormat="1" ht="25" customHeight="1" spans="1:19">
      <c r="A21" s="14" t="s">
        <v>34</v>
      </c>
      <c r="B21" s="12">
        <f>E21+H21+K21+N21+Q21</f>
        <v>14665.3</v>
      </c>
      <c r="C21" s="12">
        <f>F21+I21+L21+O21+R21</f>
        <v>10825.3</v>
      </c>
      <c r="D21" s="12">
        <f>G21+J21+M21+P21+S21</f>
        <v>3840</v>
      </c>
      <c r="E21" s="12">
        <f>F21+G21</f>
        <v>3967</v>
      </c>
      <c r="F21" s="16">
        <v>3967</v>
      </c>
      <c r="G21" s="16"/>
      <c r="H21" s="15">
        <f>I21+J21</f>
        <v>1840</v>
      </c>
      <c r="I21" s="18">
        <v>1000</v>
      </c>
      <c r="J21" s="18">
        <v>840</v>
      </c>
      <c r="K21" s="16">
        <f>L21+M21</f>
        <v>2438.3</v>
      </c>
      <c r="L21" s="19">
        <v>1838.3</v>
      </c>
      <c r="M21" s="16">
        <v>600</v>
      </c>
      <c r="N21" s="16">
        <f>O21+P21</f>
        <v>3210</v>
      </c>
      <c r="O21" s="16">
        <v>2010</v>
      </c>
      <c r="P21" s="16">
        <v>1200</v>
      </c>
      <c r="Q21" s="16">
        <f>R21+S21</f>
        <v>3210</v>
      </c>
      <c r="R21" s="16">
        <v>2010</v>
      </c>
      <c r="S21" s="16">
        <v>1200</v>
      </c>
    </row>
    <row r="22" s="1" customFormat="1" ht="25" customHeight="1" spans="1:19">
      <c r="A22" s="14" t="s">
        <v>35</v>
      </c>
      <c r="B22" s="12">
        <f>E22+H22+K22+N22+Q22</f>
        <v>13278.7</v>
      </c>
      <c r="C22" s="12">
        <f>F22+I22+L22+O22+R22</f>
        <v>5768.7</v>
      </c>
      <c r="D22" s="12">
        <f>G22+J22+M22+P22+S22</f>
        <v>7510</v>
      </c>
      <c r="E22" s="12">
        <f>F22+G22</f>
        <v>3069</v>
      </c>
      <c r="F22" s="16">
        <v>1359</v>
      </c>
      <c r="G22" s="16">
        <v>1710</v>
      </c>
      <c r="H22" s="15">
        <f>I22+J22</f>
        <v>4050</v>
      </c>
      <c r="I22" s="18">
        <v>1050</v>
      </c>
      <c r="J22" s="18">
        <v>3000</v>
      </c>
      <c r="K22" s="16">
        <f>L22+M22</f>
        <v>1719.7</v>
      </c>
      <c r="L22" s="19">
        <v>919.7</v>
      </c>
      <c r="M22" s="16">
        <v>800</v>
      </c>
      <c r="N22" s="16">
        <f>O22+P22</f>
        <v>2220</v>
      </c>
      <c r="O22" s="16">
        <v>1220</v>
      </c>
      <c r="P22" s="16">
        <v>1000</v>
      </c>
      <c r="Q22" s="16">
        <f>R22+S22</f>
        <v>2220</v>
      </c>
      <c r="R22" s="16">
        <v>1220</v>
      </c>
      <c r="S22" s="16">
        <v>1000</v>
      </c>
    </row>
    <row r="23" s="1" customFormat="1" ht="25" customHeight="1" spans="1:19">
      <c r="A23" s="14" t="s">
        <v>36</v>
      </c>
      <c r="B23" s="12">
        <f>E23+H23+K23+N23+Q23</f>
        <v>6126</v>
      </c>
      <c r="C23" s="12">
        <f>F23+I23+L23+O23+R23</f>
        <v>4526</v>
      </c>
      <c r="D23" s="12">
        <f>G23+J23+M23+P23+S23</f>
        <v>1600</v>
      </c>
      <c r="E23" s="12">
        <f>F23+G23</f>
        <v>1526</v>
      </c>
      <c r="F23" s="16">
        <v>1526</v>
      </c>
      <c r="G23" s="16"/>
      <c r="H23" s="15">
        <f>I23+J23</f>
        <v>1000</v>
      </c>
      <c r="I23" s="17">
        <v>1000</v>
      </c>
      <c r="J23" s="17"/>
      <c r="K23" s="16">
        <f>L23+M23</f>
        <v>0</v>
      </c>
      <c r="L23" s="22"/>
      <c r="M23" s="16"/>
      <c r="N23" s="16">
        <f>O23+P23</f>
        <v>1800</v>
      </c>
      <c r="O23" s="16">
        <v>1000</v>
      </c>
      <c r="P23" s="16">
        <v>800</v>
      </c>
      <c r="Q23" s="16">
        <f>R23+S23</f>
        <v>1800</v>
      </c>
      <c r="R23" s="16">
        <v>1000</v>
      </c>
      <c r="S23" s="16">
        <v>800</v>
      </c>
    </row>
    <row r="24" s="1" customFormat="1" ht="25" customHeight="1" spans="1:19">
      <c r="A24" s="14" t="s">
        <v>37</v>
      </c>
      <c r="B24" s="12">
        <f>E24+H24+K24+N24+Q24</f>
        <v>19097.8</v>
      </c>
      <c r="C24" s="12">
        <f>F24+I24+L24+O24+R24</f>
        <v>13707.8</v>
      </c>
      <c r="D24" s="12">
        <f>G24+J24+M24+P24+S24</f>
        <v>5390</v>
      </c>
      <c r="E24" s="12">
        <f>F24+G24</f>
        <v>4629</v>
      </c>
      <c r="F24" s="16">
        <v>3819</v>
      </c>
      <c r="G24" s="16">
        <v>810</v>
      </c>
      <c r="H24" s="15">
        <f>I24+J24</f>
        <v>2545</v>
      </c>
      <c r="I24" s="18">
        <v>1545</v>
      </c>
      <c r="J24" s="18">
        <v>1000</v>
      </c>
      <c r="K24" s="16">
        <f>L24+M24</f>
        <v>3203.8</v>
      </c>
      <c r="L24" s="19">
        <v>2703.8</v>
      </c>
      <c r="M24" s="16">
        <v>500</v>
      </c>
      <c r="N24" s="16">
        <f>O24+P24</f>
        <v>4360</v>
      </c>
      <c r="O24" s="16">
        <v>2820</v>
      </c>
      <c r="P24" s="16">
        <v>1540</v>
      </c>
      <c r="Q24" s="16">
        <f>R24+S24</f>
        <v>4360</v>
      </c>
      <c r="R24" s="16">
        <v>2820</v>
      </c>
      <c r="S24" s="16">
        <v>1540</v>
      </c>
    </row>
  </sheetData>
  <mergeCells count="16">
    <mergeCell ref="A1:E1"/>
    <mergeCell ref="A2:S2"/>
    <mergeCell ref="A3:S3"/>
    <mergeCell ref="B4:D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  <mergeCell ref="Q5:S5"/>
    <mergeCell ref="A5:A6"/>
  </mergeCells>
  <printOptions horizontalCentered="1"/>
  <pageMargins left="0" right="0" top="0.747916666666667" bottom="0.55" header="0.313888888888889" footer="0.313888888888889"/>
  <pageSetup paperSize="9" scale="77" firstPageNumber="13" orientation="landscape" useFirstPageNumber="1" horizontalDpi="60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ITZC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汇总1-1</vt:lpstr>
      <vt:lpstr>造林1-2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冰峰</cp:lastModifiedBy>
  <dcterms:created xsi:type="dcterms:W3CDTF">2019-04-09T09:21:12Z</dcterms:created>
  <dcterms:modified xsi:type="dcterms:W3CDTF">2019-04-09T09:21:40Z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